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55" windowWidth="14940" windowHeight="9150" activeTab="4"/>
  </bookViews>
  <sheets>
    <sheet name="CPL" sheetId="1" r:id="rId1"/>
    <sheet name="CPL(2)" sheetId="2" r:id="rId2"/>
    <sheet name="CBS" sheetId="3" r:id="rId3"/>
    <sheet name="CCF" sheetId="4" r:id="rId4"/>
    <sheet name="CCI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<sst xmlns="http://schemas.openxmlformats.org/spreadsheetml/2006/main" count="223" uniqueCount="126">
  <si>
    <t>DATAPREP HOLDINGS BHD</t>
  </si>
  <si>
    <t>CONDENSED CONSOLIDATED INCOME STATEMENTS</t>
  </si>
  <si>
    <t>FOR THE QUARTER AND 9 MONTHS ENDED 31 DECEMBER 2002</t>
  </si>
  <si>
    <t>Part A2 : SUMMARY OF KEY FINANCIAL INFORMATION</t>
  </si>
  <si>
    <t>Summary of key Financial Information for the financial period ended</t>
  </si>
  <si>
    <t>*</t>
  </si>
  <si>
    <t>INDIVIDUAL QUARTER</t>
  </si>
  <si>
    <t>CUMULATIVE QUARTER</t>
  </si>
  <si>
    <t>CURRENT YEAR</t>
  </si>
  <si>
    <t>PRECEDING YEAR</t>
  </si>
  <si>
    <t>QUARTER *</t>
  </si>
  <si>
    <t>CORRESPONDING</t>
  </si>
  <si>
    <t>TO DATE *</t>
  </si>
  <si>
    <t>QUARTER</t>
  </si>
  <si>
    <t>PERIOD</t>
  </si>
  <si>
    <t>[31/12/2002]</t>
  </si>
  <si>
    <t>[31/12/2001]</t>
  </si>
  <si>
    <t>RM'000</t>
  </si>
  <si>
    <t>Revenue</t>
  </si>
  <si>
    <t>Profit/(Loss) before tax</t>
  </si>
  <si>
    <t xml:space="preserve">Profit /(loss) after tax and </t>
  </si>
  <si>
    <t>minority interest</t>
  </si>
  <si>
    <t xml:space="preserve">Net profit/(loss) for the </t>
  </si>
  <si>
    <t>period</t>
  </si>
  <si>
    <t xml:space="preserve">Basic earning/(loss) per </t>
  </si>
  <si>
    <t>share (sen)</t>
  </si>
  <si>
    <t>Divedend per share (sen)</t>
  </si>
  <si>
    <t>AS AT END OF CURRENT QUARTER*</t>
  </si>
  <si>
    <t>AS AT PRECEDING FINANCIAL YEAR</t>
  </si>
  <si>
    <t>END</t>
  </si>
  <si>
    <t xml:space="preserve">Net tangible assets per </t>
  </si>
  <si>
    <t>share (RM)</t>
  </si>
  <si>
    <t>Part A3 : ADDITIONAL INFORMATION</t>
  </si>
  <si>
    <t>Profit/(Loss) from operation</t>
  </si>
  <si>
    <t>Gross interest income</t>
  </si>
  <si>
    <t>Gross interest expense</t>
  </si>
  <si>
    <t>Operating Expenses</t>
  </si>
  <si>
    <t>Other Operating Income</t>
  </si>
  <si>
    <t>Finance costs</t>
  </si>
  <si>
    <t>Profit/(loss) before tax</t>
  </si>
  <si>
    <t>Taxation</t>
  </si>
  <si>
    <t>Profit/(Loss) after tax</t>
  </si>
  <si>
    <t>Minority Interest</t>
  </si>
  <si>
    <t>Net Profit/(Loss) for the period</t>
  </si>
  <si>
    <t>Earnings/(loss) per share</t>
  </si>
  <si>
    <t>- basic (sen)</t>
  </si>
  <si>
    <t>- diluted (sen)</t>
  </si>
  <si>
    <t>Dividend per share (sen)</t>
  </si>
  <si>
    <t xml:space="preserve">AS AT PRECEDING FINANCIAL YEAR </t>
  </si>
  <si>
    <t>Net tangible assets per share</t>
  </si>
  <si>
    <t>(RM)</t>
  </si>
  <si>
    <t>CONDENSED CONSOLIDATED BALANCE SHEET</t>
  </si>
  <si>
    <t>AS AT 31 DECEMBER 2002</t>
  </si>
  <si>
    <t>As at</t>
  </si>
  <si>
    <t>31.12.2002</t>
  </si>
  <si>
    <t>31.3.2002</t>
  </si>
  <si>
    <t>Property, plant and equipment</t>
  </si>
  <si>
    <t>Intangible assets</t>
  </si>
  <si>
    <t>Other investment</t>
  </si>
  <si>
    <t>Long term receivable</t>
  </si>
  <si>
    <t>Current Assets</t>
  </si>
  <si>
    <t>Inventories</t>
  </si>
  <si>
    <t>Receivables</t>
  </si>
  <si>
    <t>Cash and bank balances</t>
  </si>
  <si>
    <t>Current Liabilities</t>
  </si>
  <si>
    <t>Trade &amp; other creditors</t>
  </si>
  <si>
    <t>Net Current Assets</t>
  </si>
  <si>
    <t>Share capital</t>
  </si>
  <si>
    <t>Share premium</t>
  </si>
  <si>
    <t>Reserves</t>
  </si>
  <si>
    <t>Merger deficit</t>
  </si>
  <si>
    <t>Shareholders' Fund</t>
  </si>
  <si>
    <t>Minority interests</t>
  </si>
  <si>
    <t>Long term liabilities</t>
  </si>
  <si>
    <t xml:space="preserve">    Borrowings (unsecured)</t>
  </si>
  <si>
    <t xml:space="preserve">    Deferred taxation</t>
  </si>
  <si>
    <t xml:space="preserve">    4% ICULS</t>
  </si>
  <si>
    <t>As at end of current</t>
  </si>
  <si>
    <t>As at preceding</t>
  </si>
  <si>
    <t>quarter</t>
  </si>
  <si>
    <t>financial year end</t>
  </si>
  <si>
    <t>Net tangible assets per share (RM)</t>
  </si>
  <si>
    <t>CONDENSED CONSOLIDATED CASH FLOW STATEMENTS</t>
  </si>
  <si>
    <t>9 month ended 31 Dec</t>
  </si>
  <si>
    <t>(RM'000)</t>
  </si>
  <si>
    <t>Net Loss before tax</t>
  </si>
  <si>
    <t>Adjustment for non-cash flow:-</t>
  </si>
  <si>
    <t>Non-cash items</t>
  </si>
  <si>
    <t>Non-operating items</t>
  </si>
  <si>
    <t>Operating loss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</si>
  <si>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</si>
  <si>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</si>
  <si>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</si>
  <si>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</si>
  <si>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Tax paid</t>
  </si>
  <si>
    <t>Interest paid</t>
  </si>
  <si>
    <t>Interest received</t>
  </si>
  <si>
    <t>Investing activities</t>
  </si>
  <si>
    <t>Financing Activities</t>
  </si>
  <si>
    <t>-Transaction with owners as owners</t>
  </si>
  <si>
    <t>-increase in restricted deposits</t>
  </si>
  <si>
    <t>Net Change in Cash &amp; Cash Equivalents</t>
  </si>
  <si>
    <t>Cash &amp; cash Equivalents at beginning of the period</t>
  </si>
  <si>
    <t>Cash &amp; cash Equivalents at end of the period</t>
  </si>
  <si>
    <t>Note: Cash &amp; cash equivalents</t>
  </si>
  <si>
    <t>As at 31.12.2002</t>
  </si>
  <si>
    <t>As at 31.3.2002</t>
  </si>
  <si>
    <t>Fixed deposit</t>
  </si>
  <si>
    <t>Cash and bank balance</t>
  </si>
  <si>
    <t>Cash and bank balances As per balance sheet</t>
  </si>
  <si>
    <t>Less: Restricted deposits with licensed banks</t>
  </si>
  <si>
    <t xml:space="preserve">CONDENSED CONSOLIDATED STATEMENTS OF CHANGES IN EQUITY </t>
  </si>
  <si>
    <t>Share Capital</t>
  </si>
  <si>
    <t>Retained profits</t>
  </si>
  <si>
    <t>Total</t>
  </si>
  <si>
    <t>9 month quarter ended 31 December 2002</t>
  </si>
  <si>
    <t>Balance as at 01 April 2002</t>
  </si>
  <si>
    <t>Net loss for the 9-month period</t>
  </si>
  <si>
    <t>Issue of shares</t>
  </si>
  <si>
    <t>Issue of warrant</t>
  </si>
  <si>
    <t>Conversion of ICULS</t>
  </si>
  <si>
    <t>Restructuring expenses written off</t>
  </si>
  <si>
    <t>Balance as at 30 September 2002</t>
  </si>
  <si>
    <t xml:space="preserve">Note: For the first year of implementation, the listed enterprise is not required to present the </t>
  </si>
  <si>
    <t>preceding year's information.</t>
  </si>
  <si>
    <t>FOR THE 9 MONTHS ENDED 31 DECEMBER 2002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</si>
</sst>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_ ;[Red]\-0\ "/>
    <numFmt numFmtId="166" formatCode="#,##0.00_ ;[Red]\-#,##0.00\ 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 quotePrefix="1">
      <alignment horizontal="right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 quotePrefix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 quotePrefix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7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0" fillId="0" borderId="11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6" fontId="0" fillId="0" borderId="9" xfId="0" applyNumberForma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 quotePrefix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" xfId="16" applyNumberFormat="1" applyBorder="1" applyAlignment="1">
      <alignment/>
    </xf>
    <xf numFmtId="164" fontId="0" fillId="0" borderId="14" xfId="16" applyNumberFormat="1" applyBorder="1" applyAlignment="1">
      <alignment horizontal="center"/>
    </xf>
    <xf numFmtId="164" fontId="0" fillId="0" borderId="8" xfId="15" applyNumberFormat="1" applyBorder="1" applyAlignment="1">
      <alignment horizontal="right"/>
    </xf>
    <xf numFmtId="164" fontId="0" fillId="0" borderId="8" xfId="15" applyNumberFormat="1" applyBorder="1" applyAlignment="1" quotePrefix="1">
      <alignment horizontal="right"/>
    </xf>
    <xf numFmtId="164" fontId="0" fillId="0" borderId="0" xfId="15" applyNumberFormat="1" applyAlignment="1" quotePrefix="1">
      <alignment horizontal="right"/>
    </xf>
    <xf numFmtId="164" fontId="0" fillId="0" borderId="8" xfId="0" applyNumberFormat="1" applyBorder="1" applyAlignment="1" quotePrefix="1">
      <alignment horizontal="right"/>
    </xf>
    <xf numFmtId="164" fontId="0" fillId="0" borderId="6" xfId="0" applyNumberFormat="1" applyBorder="1" applyAlignment="1" quotePrefix="1">
      <alignment/>
    </xf>
    <xf numFmtId="164" fontId="0" fillId="0" borderId="14" xfId="0" applyNumberFormat="1" applyBorder="1" applyAlignment="1" quotePrefix="1">
      <alignment horizontal="center"/>
    </xf>
    <xf numFmtId="166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64" fontId="0" fillId="0" borderId="5" xfId="0" applyNumberFormat="1" applyBorder="1" applyAlignment="1" quotePrefix="1">
      <alignment horizontal="right"/>
    </xf>
    <xf numFmtId="164" fontId="0" fillId="0" borderId="3" xfId="0" applyNumberFormat="1" applyBorder="1" applyAlignment="1" quotePrefix="1">
      <alignment horizontal="right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64" fontId="0" fillId="0" borderId="17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3%20QUARTER%20CONSOLc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2ND QTR(revised) (2)"/>
      <sheetName val="BS-2nd QTRs(revised)"/>
      <sheetName val="CBS -OCT'02"/>
      <sheetName val="BS-OCT'02"/>
      <sheetName val="CONSOL ADJ"/>
      <sheetName val="CBS"/>
      <sheetName val="CCFS"/>
      <sheetName val="CCFS-w"/>
      <sheetName val="CSRGL"/>
      <sheetName val="CPL"/>
      <sheetName val="CPL (1st quarter)"/>
      <sheetName val="CPL (2)"/>
      <sheetName val="CCIE"/>
      <sheetName val="inter co recon"/>
      <sheetName val="BS-31.3.02"/>
      <sheetName val="Oincome"/>
      <sheetName val="Sheet2"/>
    </sheetNames>
    <sheetDataSet>
      <sheetData sheetId="5">
        <row r="57">
          <cell r="C57">
            <v>-0.05039644989721669</v>
          </cell>
        </row>
      </sheetData>
      <sheetData sheetId="9">
        <row r="24">
          <cell r="C24">
            <v>-12.53</v>
          </cell>
          <cell r="E24">
            <v>-29.45</v>
          </cell>
        </row>
        <row r="31">
          <cell r="C31">
            <v>-0.05039644989721669</v>
          </cell>
        </row>
      </sheetData>
      <sheetData sheetId="11">
        <row r="64">
          <cell r="E64">
            <v>2154</v>
          </cell>
          <cell r="G64">
            <v>5159</v>
          </cell>
        </row>
        <row r="65">
          <cell r="D65">
            <v>185</v>
          </cell>
          <cell r="E65">
            <v>0</v>
          </cell>
          <cell r="F65">
            <v>245</v>
          </cell>
          <cell r="G65">
            <v>0</v>
          </cell>
        </row>
        <row r="66">
          <cell r="D66">
            <v>705</v>
          </cell>
          <cell r="E66">
            <v>0</v>
          </cell>
          <cell r="F66">
            <v>1213</v>
          </cell>
          <cell r="G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F13" sqref="F13"/>
    </sheetView>
  </sheetViews>
  <sheetFormatPr defaultColWidth="9.140625" defaultRowHeight="12.75"/>
  <cols>
    <col min="1" max="1" width="8.140625" style="45" customWidth="1"/>
    <col min="2" max="2" width="25.00390625" style="2" customWidth="1"/>
    <col min="3" max="3" width="17.57421875" style="2" customWidth="1"/>
    <col min="4" max="4" width="18.421875" style="2" customWidth="1"/>
    <col min="5" max="5" width="16.8515625" style="2" customWidth="1"/>
    <col min="6" max="6" width="18.421875" style="2" customWidth="1"/>
    <col min="7" max="16384" width="9.140625" style="2" customWidth="1"/>
  </cols>
  <sheetData>
    <row r="1" ht="12.75">
      <c r="A1" s="1" t="s">
        <v>0</v>
      </c>
    </row>
    <row r="2" ht="12.75">
      <c r="A2" s="3"/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ht="12.75">
      <c r="A6" s="4" t="s">
        <v>3</v>
      </c>
    </row>
    <row r="7" ht="12.75">
      <c r="A7" s="4"/>
    </row>
    <row r="8" spans="1:2" ht="12.75">
      <c r="A8" s="4"/>
      <c r="B8" s="2" t="s">
        <v>4</v>
      </c>
    </row>
    <row r="9" spans="1:4" ht="12.75">
      <c r="A9" s="4"/>
      <c r="B9" s="5" t="s">
        <v>5</v>
      </c>
      <c r="C9" s="5"/>
      <c r="D9" s="5"/>
    </row>
    <row r="10" ht="12.75">
      <c r="A10" s="1"/>
    </row>
    <row r="11" spans="1:6" ht="12.75">
      <c r="A11" s="6"/>
      <c r="B11" s="7"/>
      <c r="C11" s="8" t="s">
        <v>6</v>
      </c>
      <c r="D11" s="9"/>
      <c r="E11" s="10" t="s">
        <v>7</v>
      </c>
      <c r="F11" s="11"/>
    </row>
    <row r="12" spans="1:6" ht="12.75">
      <c r="A12" s="12"/>
      <c r="B12" s="13"/>
      <c r="C12" s="14" t="s">
        <v>8</v>
      </c>
      <c r="D12" s="14" t="s">
        <v>9</v>
      </c>
      <c r="E12" s="14" t="s">
        <v>8</v>
      </c>
      <c r="F12" s="14" t="s">
        <v>9</v>
      </c>
    </row>
    <row r="13" spans="1:6" ht="12.75">
      <c r="A13" s="12"/>
      <c r="B13" s="13"/>
      <c r="C13" s="15" t="s">
        <v>10</v>
      </c>
      <c r="D13" s="15" t="s">
        <v>11</v>
      </c>
      <c r="E13" s="15" t="s">
        <v>12</v>
      </c>
      <c r="F13" s="15" t="s">
        <v>11</v>
      </c>
    </row>
    <row r="14" spans="1:6" ht="12.75">
      <c r="A14" s="12"/>
      <c r="B14" s="13"/>
      <c r="C14" s="15"/>
      <c r="D14" s="15" t="s">
        <v>13</v>
      </c>
      <c r="E14" s="15"/>
      <c r="F14" s="15" t="s">
        <v>14</v>
      </c>
    </row>
    <row r="15" spans="1:6" ht="12.75">
      <c r="A15" s="12"/>
      <c r="B15" s="13"/>
      <c r="C15" s="16"/>
      <c r="D15" s="16"/>
      <c r="E15" s="16"/>
      <c r="F15" s="16"/>
    </row>
    <row r="16" spans="1:6" ht="12.75">
      <c r="A16" s="12"/>
      <c r="B16" s="13"/>
      <c r="C16" s="15" t="s">
        <v>15</v>
      </c>
      <c r="D16" s="15" t="s">
        <v>16</v>
      </c>
      <c r="E16" s="15" t="s">
        <v>15</v>
      </c>
      <c r="F16" s="15" t="s">
        <v>16</v>
      </c>
    </row>
    <row r="17" spans="1:6" ht="12.75">
      <c r="A17" s="17"/>
      <c r="B17" s="18"/>
      <c r="C17" s="19" t="s">
        <v>17</v>
      </c>
      <c r="D17" s="19" t="s">
        <v>17</v>
      </c>
      <c r="E17" s="19" t="s">
        <v>17</v>
      </c>
      <c r="F17" s="19" t="s">
        <v>17</v>
      </c>
    </row>
    <row r="18" spans="1:6" ht="12.75">
      <c r="A18" s="20">
        <v>1</v>
      </c>
      <c r="B18" s="21" t="s">
        <v>18</v>
      </c>
      <c r="C18" s="21">
        <v>25223</v>
      </c>
      <c r="D18" s="21">
        <v>35463</v>
      </c>
      <c r="E18" s="21">
        <v>65523</v>
      </c>
      <c r="F18" s="21">
        <v>95254</v>
      </c>
    </row>
    <row r="19" spans="1:6" ht="12.75">
      <c r="A19" s="14">
        <v>2</v>
      </c>
      <c r="B19" s="21" t="s">
        <v>19</v>
      </c>
      <c r="C19" s="22">
        <f>-4359-500-4051</f>
        <v>-8910</v>
      </c>
      <c r="D19" s="21">
        <v>2154</v>
      </c>
      <c r="E19" s="21">
        <f>-9639-500-4051</f>
        <v>-14190</v>
      </c>
      <c r="F19" s="21">
        <v>5159</v>
      </c>
    </row>
    <row r="20" spans="1:6" ht="12.75">
      <c r="A20" s="14">
        <v>3</v>
      </c>
      <c r="B20" s="23" t="s">
        <v>20</v>
      </c>
      <c r="C20" s="24">
        <f>-2559-500-4051</f>
        <v>-7110</v>
      </c>
      <c r="D20" s="25">
        <v>1475</v>
      </c>
      <c r="E20" s="25">
        <f>-8199-500-4051</f>
        <v>-12750</v>
      </c>
      <c r="F20" s="25">
        <v>3420</v>
      </c>
    </row>
    <row r="21" spans="1:6" ht="12.75">
      <c r="A21" s="15"/>
      <c r="B21" s="26" t="s">
        <v>21</v>
      </c>
      <c r="C21" s="27"/>
      <c r="D21" s="28"/>
      <c r="E21" s="28"/>
      <c r="F21" s="28"/>
    </row>
    <row r="22" spans="1:6" ht="12.75">
      <c r="A22" s="14">
        <v>4</v>
      </c>
      <c r="B22" s="29" t="s">
        <v>22</v>
      </c>
      <c r="C22" s="25">
        <f>-2559-500-4051</f>
        <v>-7110</v>
      </c>
      <c r="D22" s="25">
        <v>1475</v>
      </c>
      <c r="E22" s="25">
        <f>-8199-500-4051</f>
        <v>-12750</v>
      </c>
      <c r="F22" s="25">
        <v>3420</v>
      </c>
    </row>
    <row r="23" spans="1:6" ht="12.75">
      <c r="A23" s="15"/>
      <c r="B23" s="30" t="s">
        <v>23</v>
      </c>
      <c r="C23" s="28"/>
      <c r="D23" s="28"/>
      <c r="E23" s="28"/>
      <c r="F23" s="28"/>
    </row>
    <row r="24" spans="1:6" ht="12.75">
      <c r="A24" s="6">
        <v>5</v>
      </c>
      <c r="B24" s="23" t="s">
        <v>24</v>
      </c>
      <c r="C24" s="31">
        <v>-12.53</v>
      </c>
      <c r="D24" s="31">
        <v>4.61</v>
      </c>
      <c r="E24" s="31">
        <v>-29.45</v>
      </c>
      <c r="F24" s="31">
        <v>10.69</v>
      </c>
    </row>
    <row r="25" spans="1:6" ht="12.75">
      <c r="A25" s="17"/>
      <c r="B25" s="26" t="s">
        <v>25</v>
      </c>
      <c r="C25" s="32"/>
      <c r="D25" s="32"/>
      <c r="E25" s="32"/>
      <c r="F25" s="32"/>
    </row>
    <row r="26" spans="1:6" ht="12.75">
      <c r="A26" s="19">
        <v>6</v>
      </c>
      <c r="B26" s="30" t="s">
        <v>26</v>
      </c>
      <c r="C26" s="33">
        <v>0</v>
      </c>
      <c r="D26" s="33">
        <v>0</v>
      </c>
      <c r="E26" s="33">
        <v>0</v>
      </c>
      <c r="F26" s="33">
        <v>0</v>
      </c>
    </row>
    <row r="27" spans="1:6" ht="12.75">
      <c r="A27" s="34"/>
      <c r="C27" s="13"/>
      <c r="D27" s="13"/>
      <c r="E27" s="13"/>
      <c r="F27" s="35"/>
    </row>
    <row r="28" spans="1:6" ht="12.75">
      <c r="A28" s="36"/>
      <c r="B28" s="36"/>
      <c r="C28" s="37" t="s">
        <v>27</v>
      </c>
      <c r="D28" s="38"/>
      <c r="E28" s="37" t="s">
        <v>28</v>
      </c>
      <c r="F28" s="38"/>
    </row>
    <row r="29" spans="1:6" ht="12.75">
      <c r="A29" s="39"/>
      <c r="B29" s="39"/>
      <c r="C29" s="40"/>
      <c r="D29" s="41"/>
      <c r="E29" s="40" t="s">
        <v>29</v>
      </c>
      <c r="F29" s="41"/>
    </row>
    <row r="30" spans="1:6" ht="12.75">
      <c r="A30" s="14">
        <v>7</v>
      </c>
      <c r="B30" s="29" t="s">
        <v>30</v>
      </c>
      <c r="C30" s="6"/>
      <c r="D30" s="42"/>
      <c r="E30" s="6"/>
      <c r="F30" s="42"/>
    </row>
    <row r="31" spans="1:6" ht="12.75">
      <c r="A31" s="19"/>
      <c r="B31" s="30" t="s">
        <v>31</v>
      </c>
      <c r="C31" s="43">
        <f>+'[1]CBS'!C57</f>
        <v>-0.05039644989721669</v>
      </c>
      <c r="D31" s="44"/>
      <c r="E31" s="43">
        <v>-2.86</v>
      </c>
      <c r="F31" s="44"/>
    </row>
    <row r="32" spans="3:6" ht="12.75">
      <c r="C32" s="45"/>
      <c r="D32" s="45"/>
      <c r="E32" s="45"/>
      <c r="F32" s="45"/>
    </row>
    <row r="33" spans="3:6" ht="12.75">
      <c r="C33" s="45"/>
      <c r="D33" s="45"/>
      <c r="E33" s="45"/>
      <c r="F33" s="45"/>
    </row>
    <row r="34" spans="3:6" ht="12.75">
      <c r="C34" s="45"/>
      <c r="D34" s="45"/>
      <c r="E34" s="45"/>
      <c r="F34" s="45"/>
    </row>
    <row r="35" spans="1:6" ht="12.75">
      <c r="A35" s="4" t="s">
        <v>32</v>
      </c>
      <c r="C35" s="45"/>
      <c r="D35" s="45"/>
      <c r="E35" s="45"/>
      <c r="F35" s="45"/>
    </row>
    <row r="37" spans="1:6" ht="12.75">
      <c r="A37" s="6"/>
      <c r="B37" s="7"/>
      <c r="C37" s="8" t="s">
        <v>6</v>
      </c>
      <c r="D37" s="9"/>
      <c r="E37" s="10" t="s">
        <v>7</v>
      </c>
      <c r="F37" s="11"/>
    </row>
    <row r="38" spans="1:6" ht="12.75">
      <c r="A38" s="12"/>
      <c r="B38" s="13"/>
      <c r="C38" s="14" t="s">
        <v>8</v>
      </c>
      <c r="D38" s="14" t="s">
        <v>9</v>
      </c>
      <c r="E38" s="14" t="s">
        <v>8</v>
      </c>
      <c r="F38" s="14" t="s">
        <v>9</v>
      </c>
    </row>
    <row r="39" spans="1:6" ht="12.75">
      <c r="A39" s="12"/>
      <c r="B39" s="13"/>
      <c r="C39" s="15" t="s">
        <v>10</v>
      </c>
      <c r="D39" s="15" t="s">
        <v>11</v>
      </c>
      <c r="E39" s="15" t="s">
        <v>12</v>
      </c>
      <c r="F39" s="15" t="s">
        <v>11</v>
      </c>
    </row>
    <row r="40" spans="1:6" ht="12.75">
      <c r="A40" s="12"/>
      <c r="B40" s="13"/>
      <c r="C40" s="15"/>
      <c r="D40" s="15" t="s">
        <v>13</v>
      </c>
      <c r="E40" s="15"/>
      <c r="F40" s="15" t="s">
        <v>14</v>
      </c>
    </row>
    <row r="41" spans="1:6" ht="12.75">
      <c r="A41" s="12"/>
      <c r="B41" s="13"/>
      <c r="C41" s="16"/>
      <c r="D41" s="16"/>
      <c r="E41" s="16"/>
      <c r="F41" s="16"/>
    </row>
    <row r="42" spans="1:6" ht="12.75">
      <c r="A42" s="12"/>
      <c r="B42" s="13"/>
      <c r="C42" s="15" t="s">
        <v>15</v>
      </c>
      <c r="D42" s="15" t="s">
        <v>16</v>
      </c>
      <c r="E42" s="15" t="s">
        <v>15</v>
      </c>
      <c r="F42" s="15" t="s">
        <v>16</v>
      </c>
    </row>
    <row r="43" spans="1:6" ht="12.75">
      <c r="A43" s="17"/>
      <c r="B43" s="18"/>
      <c r="C43" s="19" t="s">
        <v>17</v>
      </c>
      <c r="D43" s="19" t="s">
        <v>17</v>
      </c>
      <c r="E43" s="19" t="s">
        <v>17</v>
      </c>
      <c r="F43" s="19" t="s">
        <v>17</v>
      </c>
    </row>
    <row r="44" spans="1:6" ht="12.75">
      <c r="A44" s="14">
        <v>1</v>
      </c>
      <c r="B44" s="21" t="s">
        <v>33</v>
      </c>
      <c r="C44" s="22">
        <v>-8205</v>
      </c>
      <c r="D44" s="22">
        <f>+'[1]CPL (2)'!E64</f>
        <v>2154</v>
      </c>
      <c r="E44" s="22">
        <v>-12977</v>
      </c>
      <c r="F44" s="22">
        <f>+'[1]CPL (2)'!G64</f>
        <v>5159</v>
      </c>
    </row>
    <row r="45" spans="1:6" ht="12.75">
      <c r="A45" s="14">
        <v>2</v>
      </c>
      <c r="B45" s="23" t="s">
        <v>34</v>
      </c>
      <c r="C45" s="22">
        <f>+'[1]CPL (2)'!D65</f>
        <v>185</v>
      </c>
      <c r="D45" s="22">
        <f>+'[1]CPL (2)'!E65</f>
        <v>0</v>
      </c>
      <c r="E45" s="22">
        <f>+'[1]CPL (2)'!F65</f>
        <v>245</v>
      </c>
      <c r="F45" s="22">
        <f>+'[1]CPL (2)'!G65</f>
        <v>0</v>
      </c>
    </row>
    <row r="46" spans="1:6" ht="12.75">
      <c r="A46" s="20">
        <v>3</v>
      </c>
      <c r="B46" s="21" t="s">
        <v>35</v>
      </c>
      <c r="C46" s="22">
        <f>+'[1]CPL (2)'!D66</f>
        <v>705</v>
      </c>
      <c r="D46" s="22">
        <f>+'[1]CPL (2)'!E66</f>
        <v>0</v>
      </c>
      <c r="E46" s="22">
        <f>+'[1]CPL (2)'!F66</f>
        <v>1213</v>
      </c>
      <c r="F46" s="22">
        <f>+'[1]CPL (2)'!G66</f>
        <v>0</v>
      </c>
    </row>
    <row r="47" spans="1:6" s="13" customFormat="1" ht="12.75">
      <c r="A47" s="46"/>
      <c r="C47" s="47"/>
      <c r="D47" s="48"/>
      <c r="E47" s="48"/>
      <c r="F47" s="48"/>
    </row>
    <row r="48" spans="1:6" s="13" customFormat="1" ht="12.75">
      <c r="A48" s="46"/>
      <c r="C48" s="47"/>
      <c r="D48" s="48"/>
      <c r="E48" s="48"/>
      <c r="F48" s="48"/>
    </row>
    <row r="49" spans="1:6" s="13" customFormat="1" ht="12.75">
      <c r="A49" s="46"/>
      <c r="C49" s="49"/>
      <c r="D49" s="49"/>
      <c r="E49" s="49"/>
      <c r="F49" s="49"/>
    </row>
    <row r="50" spans="1:6" s="13" customFormat="1" ht="12.75">
      <c r="A50" s="46"/>
      <c r="C50" s="49"/>
      <c r="D50" s="49"/>
      <c r="E50" s="49"/>
      <c r="F50" s="49"/>
    </row>
    <row r="51" spans="1:6" s="13" customFormat="1" ht="12.75">
      <c r="A51" s="46"/>
      <c r="C51" s="50"/>
      <c r="D51" s="50"/>
      <c r="E51" s="50"/>
      <c r="F51" s="50"/>
    </row>
    <row r="52" spans="1:6" s="13" customFormat="1" ht="12.75">
      <c r="A52" s="46"/>
      <c r="C52" s="50"/>
      <c r="D52" s="50"/>
      <c r="E52" s="50"/>
      <c r="F52" s="50"/>
    </row>
    <row r="53" spans="1:6" s="13" customFormat="1" ht="12.75">
      <c r="A53" s="46"/>
      <c r="C53" s="51"/>
      <c r="D53" s="51"/>
      <c r="E53" s="51"/>
      <c r="F53" s="51"/>
    </row>
    <row r="54" spans="1:6" s="13" customFormat="1" ht="12.75">
      <c r="A54" s="46"/>
      <c r="C54" s="52"/>
      <c r="D54" s="52"/>
      <c r="E54" s="52"/>
      <c r="F54" s="52"/>
    </row>
    <row r="55" spans="1:6" s="13" customFormat="1" ht="12.75">
      <c r="A55" s="46"/>
      <c r="C55" s="53"/>
      <c r="D55" s="53"/>
      <c r="E55" s="53"/>
      <c r="F55" s="53"/>
    </row>
    <row r="56" spans="1:6" s="13" customFormat="1" ht="12.75">
      <c r="A56" s="46"/>
      <c r="C56" s="54"/>
      <c r="D56" s="54"/>
      <c r="E56" s="54"/>
      <c r="F56" s="54"/>
    </row>
    <row r="57" spans="3:6" ht="12.75">
      <c r="C57" s="55"/>
      <c r="D57" s="55"/>
      <c r="E57" s="55"/>
      <c r="F57" s="55"/>
    </row>
    <row r="58" spans="3:6" ht="12.75">
      <c r="C58" s="55"/>
      <c r="D58" s="55"/>
      <c r="E58" s="55"/>
      <c r="F58" s="55"/>
    </row>
    <row r="59" spans="3:6" ht="12.75">
      <c r="C59" s="55"/>
      <c r="D59" s="55"/>
      <c r="E59" s="55"/>
      <c r="F59" s="55"/>
    </row>
    <row r="60" spans="3:6" ht="12.75">
      <c r="C60" s="55"/>
      <c r="D60" s="55"/>
      <c r="E60" s="55"/>
      <c r="F60" s="55"/>
    </row>
    <row r="61" spans="3:6" ht="12.75">
      <c r="C61" s="55"/>
      <c r="D61" s="55"/>
      <c r="E61" s="55"/>
      <c r="F61" s="55"/>
    </row>
  </sheetData>
  <mergeCells count="41">
    <mergeCell ref="C53:D53"/>
    <mergeCell ref="E53:F53"/>
    <mergeCell ref="C55:D55"/>
    <mergeCell ref="E55:F55"/>
    <mergeCell ref="C51:C52"/>
    <mergeCell ref="D51:D52"/>
    <mergeCell ref="E51:E52"/>
    <mergeCell ref="F51:F52"/>
    <mergeCell ref="C49:C50"/>
    <mergeCell ref="D49:D50"/>
    <mergeCell ref="E49:E50"/>
    <mergeCell ref="F49:F50"/>
    <mergeCell ref="C47:C48"/>
    <mergeCell ref="D47:D48"/>
    <mergeCell ref="E47:E48"/>
    <mergeCell ref="F47:F48"/>
    <mergeCell ref="C31:D31"/>
    <mergeCell ref="E31:F31"/>
    <mergeCell ref="C37:D37"/>
    <mergeCell ref="E37:F37"/>
    <mergeCell ref="A28:A29"/>
    <mergeCell ref="B28:B29"/>
    <mergeCell ref="C28:D28"/>
    <mergeCell ref="E28:F28"/>
    <mergeCell ref="C29:D29"/>
    <mergeCell ref="E29:F29"/>
    <mergeCell ref="C24:C25"/>
    <mergeCell ref="D24:D25"/>
    <mergeCell ref="E24:E25"/>
    <mergeCell ref="F24:F25"/>
    <mergeCell ref="C22:C23"/>
    <mergeCell ref="D22:D23"/>
    <mergeCell ref="E22:E23"/>
    <mergeCell ref="F22:F23"/>
    <mergeCell ref="B9:D9"/>
    <mergeCell ref="C11:D11"/>
    <mergeCell ref="E11:F11"/>
    <mergeCell ref="C20:C21"/>
    <mergeCell ref="D20:D21"/>
    <mergeCell ref="E20:E21"/>
    <mergeCell ref="F20:F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D21" sqref="D21"/>
    </sheetView>
  </sheetViews>
  <sheetFormatPr defaultColWidth="9.140625" defaultRowHeight="12.75"/>
  <cols>
    <col min="1" max="1" width="8.140625" style="45" customWidth="1"/>
    <col min="2" max="2" width="26.57421875" style="2" customWidth="1"/>
    <col min="3" max="3" width="5.7109375" style="45" customWidth="1"/>
    <col min="4" max="4" width="17.57421875" style="2" customWidth="1"/>
    <col min="5" max="5" width="18.00390625" style="2" customWidth="1"/>
    <col min="6" max="6" width="16.8515625" style="2" customWidth="1"/>
    <col min="7" max="7" width="21.8515625" style="2" customWidth="1"/>
    <col min="8" max="16384" width="9.140625" style="2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spans="1:3" ht="12.75">
      <c r="A6" s="4" t="s">
        <v>3</v>
      </c>
      <c r="C6" s="2"/>
    </row>
    <row r="7" spans="1:3" ht="12.75">
      <c r="A7" s="4"/>
      <c r="C7" s="2"/>
    </row>
    <row r="8" spans="1:3" ht="12.75">
      <c r="A8" s="4"/>
      <c r="B8" s="2" t="s">
        <v>4</v>
      </c>
      <c r="C8" s="2"/>
    </row>
    <row r="9" ht="12.75">
      <c r="A9" s="1"/>
    </row>
    <row r="10" ht="12.75">
      <c r="A10" s="1"/>
    </row>
    <row r="11" spans="1:7" ht="12.75">
      <c r="A11" s="46"/>
      <c r="B11" s="23"/>
      <c r="C11" s="42"/>
      <c r="D11" s="8" t="s">
        <v>6</v>
      </c>
      <c r="E11" s="9"/>
      <c r="F11" s="10" t="s">
        <v>7</v>
      </c>
      <c r="G11" s="11"/>
    </row>
    <row r="12" spans="1:7" ht="12.75">
      <c r="A12" s="46"/>
      <c r="B12" s="56"/>
      <c r="C12" s="57"/>
      <c r="D12" s="14" t="s">
        <v>8</v>
      </c>
      <c r="E12" s="14" t="s">
        <v>9</v>
      </c>
      <c r="F12" s="14" t="s">
        <v>8</v>
      </c>
      <c r="G12" s="14" t="s">
        <v>9</v>
      </c>
    </row>
    <row r="13" spans="1:7" ht="12.75">
      <c r="A13" s="46"/>
      <c r="B13" s="56"/>
      <c r="C13" s="57"/>
      <c r="D13" s="15" t="s">
        <v>10</v>
      </c>
      <c r="E13" s="15" t="s">
        <v>11</v>
      </c>
      <c r="F13" s="15" t="s">
        <v>12</v>
      </c>
      <c r="G13" s="15" t="s">
        <v>11</v>
      </c>
    </row>
    <row r="14" spans="1:7" ht="12.75">
      <c r="A14" s="46"/>
      <c r="B14" s="56"/>
      <c r="C14" s="57"/>
      <c r="D14" s="15"/>
      <c r="E14" s="15" t="s">
        <v>13</v>
      </c>
      <c r="F14" s="15"/>
      <c r="G14" s="15" t="s">
        <v>14</v>
      </c>
    </row>
    <row r="15" spans="1:7" ht="12.75">
      <c r="A15" s="46"/>
      <c r="B15" s="56"/>
      <c r="C15" s="57"/>
      <c r="D15" s="16"/>
      <c r="E15" s="16"/>
      <c r="F15" s="16"/>
      <c r="G15" s="16"/>
    </row>
    <row r="16" spans="1:7" ht="12.75">
      <c r="A16" s="46"/>
      <c r="B16" s="56"/>
      <c r="C16" s="57"/>
      <c r="D16" s="15" t="s">
        <v>15</v>
      </c>
      <c r="E16" s="15" t="s">
        <v>16</v>
      </c>
      <c r="F16" s="15" t="s">
        <v>15</v>
      </c>
      <c r="G16" s="15" t="s">
        <v>16</v>
      </c>
    </row>
    <row r="17" spans="1:7" ht="12.75">
      <c r="A17" s="46"/>
      <c r="B17" s="26"/>
      <c r="C17" s="58"/>
      <c r="D17" s="19" t="s">
        <v>17</v>
      </c>
      <c r="E17" s="19" t="s">
        <v>17</v>
      </c>
      <c r="F17" s="19" t="s">
        <v>17</v>
      </c>
      <c r="G17" s="19" t="s">
        <v>17</v>
      </c>
    </row>
    <row r="18" spans="2:7" ht="12.75">
      <c r="B18" s="23" t="s">
        <v>18</v>
      </c>
      <c r="C18" s="42"/>
      <c r="D18" s="16">
        <v>25223</v>
      </c>
      <c r="E18" s="2">
        <v>35463</v>
      </c>
      <c r="F18" s="16">
        <v>65523</v>
      </c>
      <c r="G18" s="16">
        <v>95254</v>
      </c>
    </row>
    <row r="19" spans="2:7" ht="12.75">
      <c r="B19" s="56"/>
      <c r="C19" s="57"/>
      <c r="D19" s="16"/>
      <c r="F19" s="16"/>
      <c r="G19" s="16"/>
    </row>
    <row r="20" spans="2:7" ht="12.75">
      <c r="B20" s="59" t="s">
        <v>36</v>
      </c>
      <c r="C20" s="60"/>
      <c r="D20" s="61">
        <f>-29091-500-4051</f>
        <v>-33642</v>
      </c>
      <c r="E20" s="2">
        <f>-E18+1475+229+450</f>
        <v>-33309</v>
      </c>
      <c r="F20" s="16">
        <f>-F18-10700-865+1213+1061-500+74-4051</f>
        <v>-79291</v>
      </c>
      <c r="G20" s="16">
        <f>-G18+4709+450</f>
        <v>-90095</v>
      </c>
    </row>
    <row r="21" spans="2:7" ht="12.75">
      <c r="B21" s="56"/>
      <c r="C21" s="57"/>
      <c r="D21" s="16"/>
      <c r="F21" s="16"/>
      <c r="G21" s="16"/>
    </row>
    <row r="22" spans="2:7" ht="12.75">
      <c r="B22" s="56" t="s">
        <v>37</v>
      </c>
      <c r="C22" s="57"/>
      <c r="D22" s="16">
        <v>214</v>
      </c>
      <c r="E22" s="2">
        <v>0</v>
      </c>
      <c r="F22" s="16">
        <f>865-74</f>
        <v>791</v>
      </c>
      <c r="G22" s="16">
        <v>0</v>
      </c>
    </row>
    <row r="23" spans="2:7" ht="12.75">
      <c r="B23" s="56"/>
      <c r="C23" s="57"/>
      <c r="D23" s="16"/>
      <c r="F23" s="16"/>
      <c r="G23" s="16"/>
    </row>
    <row r="24" spans="2:7" ht="12.75">
      <c r="B24" s="56" t="s">
        <v>33</v>
      </c>
      <c r="C24" s="57"/>
      <c r="D24" s="62">
        <f>SUM(D18:D23)</f>
        <v>-8205</v>
      </c>
      <c r="E24" s="63">
        <f>SUM(E18:E23)</f>
        <v>2154</v>
      </c>
      <c r="F24" s="62">
        <f>SUM(F18:F23)</f>
        <v>-12977</v>
      </c>
      <c r="G24" s="62">
        <f>SUM(G18:G23)</f>
        <v>5159</v>
      </c>
    </row>
    <row r="25" spans="2:7" ht="12.75">
      <c r="B25" s="56"/>
      <c r="C25" s="57"/>
      <c r="D25" s="16"/>
      <c r="F25" s="16"/>
      <c r="G25" s="16"/>
    </row>
    <row r="26" spans="2:7" ht="12.75">
      <c r="B26" s="56" t="s">
        <v>38</v>
      </c>
      <c r="C26" s="57"/>
      <c r="D26" s="64">
        <v>-705</v>
      </c>
      <c r="E26" s="2">
        <v>0</v>
      </c>
      <c r="F26" s="16">
        <v>-1213</v>
      </c>
      <c r="G26" s="16">
        <v>0</v>
      </c>
    </row>
    <row r="27" spans="2:7" ht="12.75">
      <c r="B27" s="56"/>
      <c r="C27" s="57"/>
      <c r="D27" s="30"/>
      <c r="E27" s="18"/>
      <c r="F27" s="30"/>
      <c r="G27" s="30"/>
    </row>
    <row r="28" spans="2:7" ht="12.75">
      <c r="B28" s="56"/>
      <c r="C28" s="57"/>
      <c r="D28" s="16"/>
      <c r="F28" s="16"/>
      <c r="G28" s="16"/>
    </row>
    <row r="29" spans="2:7" ht="12.75">
      <c r="B29" s="56" t="s">
        <v>39</v>
      </c>
      <c r="C29" s="57"/>
      <c r="D29" s="64">
        <f>SUM(D24:D27)</f>
        <v>-8910</v>
      </c>
      <c r="E29" s="2">
        <f>SUM(E24:E26)</f>
        <v>2154</v>
      </c>
      <c r="F29" s="16">
        <f>SUM(F24:F26)</f>
        <v>-14190</v>
      </c>
      <c r="G29" s="16">
        <f>SUM(G24:G26)</f>
        <v>5159</v>
      </c>
    </row>
    <row r="30" spans="2:7" ht="12.75">
      <c r="B30" s="56"/>
      <c r="C30" s="57"/>
      <c r="D30" s="16"/>
      <c r="F30" s="16"/>
      <c r="G30" s="16"/>
    </row>
    <row r="31" spans="2:7" ht="12.75">
      <c r="B31" s="56" t="s">
        <v>40</v>
      </c>
      <c r="C31" s="57"/>
      <c r="D31" s="64">
        <v>-379</v>
      </c>
      <c r="E31" s="2">
        <v>-450</v>
      </c>
      <c r="F31" s="16">
        <v>-1061</v>
      </c>
      <c r="G31" s="16">
        <v>-450</v>
      </c>
    </row>
    <row r="32" spans="2:7" ht="12.75">
      <c r="B32" s="56"/>
      <c r="C32" s="57"/>
      <c r="D32" s="30"/>
      <c r="E32" s="18"/>
      <c r="F32" s="30"/>
      <c r="G32" s="30"/>
    </row>
    <row r="33" spans="2:7" ht="12.75">
      <c r="B33" s="56"/>
      <c r="C33" s="57"/>
      <c r="D33" s="16"/>
      <c r="F33" s="16"/>
      <c r="G33" s="16"/>
    </row>
    <row r="34" spans="2:7" ht="12.75">
      <c r="B34" s="56" t="s">
        <v>41</v>
      </c>
      <c r="C34" s="57"/>
      <c r="D34" s="16">
        <f>SUM(D29:D32)</f>
        <v>-9289</v>
      </c>
      <c r="E34" s="2">
        <f>SUM(E29:E32)</f>
        <v>1704</v>
      </c>
      <c r="F34" s="16">
        <f>SUM(F29:F32)</f>
        <v>-15251</v>
      </c>
      <c r="G34" s="16">
        <f>SUM(G29:G32)</f>
        <v>4709</v>
      </c>
    </row>
    <row r="35" spans="2:7" ht="12.75">
      <c r="B35" s="56"/>
      <c r="C35" s="57"/>
      <c r="D35" s="16"/>
      <c r="F35" s="16"/>
      <c r="G35" s="16"/>
    </row>
    <row r="36" spans="2:7" ht="12.75">
      <c r="B36" s="56" t="s">
        <v>42</v>
      </c>
      <c r="C36" s="57"/>
      <c r="D36" s="16">
        <v>2179</v>
      </c>
      <c r="E36" s="2">
        <v>-229</v>
      </c>
      <c r="F36" s="16">
        <v>2501</v>
      </c>
      <c r="G36" s="16">
        <v>-1289</v>
      </c>
    </row>
    <row r="37" spans="2:7" ht="12.75">
      <c r="B37" s="56"/>
      <c r="C37" s="57"/>
      <c r="D37" s="16"/>
      <c r="F37" s="16"/>
      <c r="G37" s="16"/>
    </row>
    <row r="38" spans="2:7" ht="12.75">
      <c r="B38" s="56"/>
      <c r="C38" s="57"/>
      <c r="D38" s="29"/>
      <c r="E38" s="29"/>
      <c r="F38" s="29"/>
      <c r="G38" s="29"/>
    </row>
    <row r="39" spans="2:7" ht="12.75">
      <c r="B39" s="56" t="s">
        <v>43</v>
      </c>
      <c r="C39" s="57"/>
      <c r="D39" s="16">
        <f>SUM(D34:D36)</f>
        <v>-7110</v>
      </c>
      <c r="E39" s="16">
        <f>SUM(E34:E36)</f>
        <v>1475</v>
      </c>
      <c r="F39" s="16">
        <f>SUM(F34:F36)</f>
        <v>-12750</v>
      </c>
      <c r="G39" s="16">
        <f>SUM(G34:G36)</f>
        <v>3420</v>
      </c>
    </row>
    <row r="40" spans="2:7" ht="12.75">
      <c r="B40" s="56"/>
      <c r="C40" s="57"/>
      <c r="D40" s="30"/>
      <c r="E40" s="30"/>
      <c r="F40" s="30"/>
      <c r="G40" s="30"/>
    </row>
    <row r="41" spans="2:7" ht="12.75">
      <c r="B41" s="56"/>
      <c r="C41" s="57"/>
      <c r="D41" s="29"/>
      <c r="E41" s="29"/>
      <c r="F41" s="29"/>
      <c r="G41" s="29"/>
    </row>
    <row r="42" spans="2:7" ht="12.75">
      <c r="B42" s="56" t="s">
        <v>44</v>
      </c>
      <c r="C42" s="57"/>
      <c r="D42" s="16"/>
      <c r="E42" s="16"/>
      <c r="F42" s="16"/>
      <c r="G42" s="16"/>
    </row>
    <row r="43" spans="2:7" ht="12.75">
      <c r="B43" s="65" t="s">
        <v>45</v>
      </c>
      <c r="C43" s="66"/>
      <c r="D43" s="67">
        <f>+'[1]CPL'!C24</f>
        <v>-12.53</v>
      </c>
      <c r="E43" s="67">
        <v>4.61</v>
      </c>
      <c r="F43" s="67">
        <f>+'[1]CPL'!E24</f>
        <v>-29.45</v>
      </c>
      <c r="G43" s="67">
        <v>10.69</v>
      </c>
    </row>
    <row r="44" spans="2:7" ht="12.75">
      <c r="B44" s="65" t="s">
        <v>46</v>
      </c>
      <c r="C44" s="66"/>
      <c r="D44" s="67">
        <v>-8.27</v>
      </c>
      <c r="E44" s="67">
        <v>4.61</v>
      </c>
      <c r="F44" s="67">
        <v>-17.05</v>
      </c>
      <c r="G44" s="67">
        <v>10.69</v>
      </c>
    </row>
    <row r="45" spans="2:7" ht="12.75">
      <c r="B45" s="65"/>
      <c r="C45" s="66"/>
      <c r="D45" s="67"/>
      <c r="E45" s="67"/>
      <c r="F45" s="67"/>
      <c r="G45" s="67"/>
    </row>
    <row r="46" spans="2:7" ht="12.75">
      <c r="B46" s="26" t="s">
        <v>47</v>
      </c>
      <c r="C46" s="58"/>
      <c r="D46" s="68">
        <v>0</v>
      </c>
      <c r="E46" s="68">
        <v>0</v>
      </c>
      <c r="F46" s="68">
        <v>0</v>
      </c>
      <c r="G46" s="68">
        <v>0</v>
      </c>
    </row>
    <row r="47" spans="4:7" ht="12.75">
      <c r="D47" s="55"/>
      <c r="E47" s="55"/>
      <c r="F47" s="55"/>
      <c r="G47" s="55"/>
    </row>
    <row r="48" spans="4:7" ht="12.75">
      <c r="D48" s="55"/>
      <c r="E48" s="55"/>
      <c r="F48" s="55"/>
      <c r="G48" s="55"/>
    </row>
    <row r="49" spans="2:7" ht="12.75">
      <c r="B49" s="37"/>
      <c r="C49" s="38"/>
      <c r="D49" s="69" t="s">
        <v>27</v>
      </c>
      <c r="E49" s="70"/>
      <c r="F49" s="69" t="s">
        <v>48</v>
      </c>
      <c r="G49" s="70"/>
    </row>
    <row r="50" spans="2:7" ht="12.75">
      <c r="B50" s="40"/>
      <c r="C50" s="41"/>
      <c r="D50" s="71"/>
      <c r="E50" s="72"/>
      <c r="F50" s="71" t="s">
        <v>29</v>
      </c>
      <c r="G50" s="72"/>
    </row>
    <row r="51" spans="2:7" ht="12.75">
      <c r="B51" s="23" t="s">
        <v>49</v>
      </c>
      <c r="C51" s="42"/>
      <c r="D51" s="73">
        <f>+'[1]CPL'!C31</f>
        <v>-0.05039644989721669</v>
      </c>
      <c r="E51" s="74"/>
      <c r="F51" s="73">
        <v>-2.86</v>
      </c>
      <c r="G51" s="74"/>
    </row>
    <row r="52" spans="2:7" ht="12.75">
      <c r="B52" s="26" t="s">
        <v>50</v>
      </c>
      <c r="C52" s="58"/>
      <c r="D52" s="43"/>
      <c r="E52" s="44"/>
      <c r="F52" s="43"/>
      <c r="G52" s="44"/>
    </row>
    <row r="53" spans="4:7" ht="12.75">
      <c r="D53" s="55"/>
      <c r="E53" s="55"/>
      <c r="F53" s="55"/>
      <c r="G53" s="55"/>
    </row>
    <row r="54" spans="4:7" ht="12.75">
      <c r="D54" s="55"/>
      <c r="E54" s="55"/>
      <c r="F54" s="55"/>
      <c r="G54" s="55"/>
    </row>
    <row r="55" spans="2:7" ht="12.75">
      <c r="B55" s="4" t="s">
        <v>32</v>
      </c>
      <c r="D55" s="55"/>
      <c r="E55" s="55"/>
      <c r="F55" s="55"/>
      <c r="G55" s="55"/>
    </row>
    <row r="56" spans="4:7" ht="12.75">
      <c r="D56" s="55"/>
      <c r="E56" s="55"/>
      <c r="F56" s="55"/>
      <c r="G56" s="55"/>
    </row>
    <row r="57" spans="2:7" ht="12.75">
      <c r="B57" s="23"/>
      <c r="C57" s="42"/>
      <c r="D57" s="8" t="s">
        <v>6</v>
      </c>
      <c r="E57" s="9"/>
      <c r="F57" s="10" t="s">
        <v>7</v>
      </c>
      <c r="G57" s="11"/>
    </row>
    <row r="58" spans="2:7" ht="12.75">
      <c r="B58" s="56"/>
      <c r="C58" s="57"/>
      <c r="D58" s="14" t="s">
        <v>8</v>
      </c>
      <c r="E58" s="14" t="s">
        <v>9</v>
      </c>
      <c r="F58" s="14" t="s">
        <v>8</v>
      </c>
      <c r="G58" s="14" t="s">
        <v>9</v>
      </c>
    </row>
    <row r="59" spans="2:7" ht="12.75">
      <c r="B59" s="56"/>
      <c r="C59" s="57"/>
      <c r="D59" s="15" t="s">
        <v>10</v>
      </c>
      <c r="E59" s="15" t="s">
        <v>11</v>
      </c>
      <c r="F59" s="15" t="s">
        <v>12</v>
      </c>
      <c r="G59" s="15" t="s">
        <v>11</v>
      </c>
    </row>
    <row r="60" spans="2:7" ht="12.75">
      <c r="B60" s="56"/>
      <c r="C60" s="57"/>
      <c r="D60" s="15"/>
      <c r="E60" s="15" t="s">
        <v>13</v>
      </c>
      <c r="F60" s="15"/>
      <c r="G60" s="15" t="s">
        <v>14</v>
      </c>
    </row>
    <row r="61" spans="2:7" ht="12.75">
      <c r="B61" s="56"/>
      <c r="C61" s="57"/>
      <c r="D61" s="16"/>
      <c r="E61" s="16"/>
      <c r="F61" s="16"/>
      <c r="G61" s="16"/>
    </row>
    <row r="62" spans="2:7" ht="12.75">
      <c r="B62" s="56"/>
      <c r="C62" s="57"/>
      <c r="D62" s="15" t="s">
        <v>15</v>
      </c>
      <c r="E62" s="15" t="s">
        <v>16</v>
      </c>
      <c r="F62" s="15" t="s">
        <v>15</v>
      </c>
      <c r="G62" s="15" t="s">
        <v>16</v>
      </c>
    </row>
    <row r="63" spans="2:7" ht="12.75">
      <c r="B63" s="56"/>
      <c r="C63" s="57"/>
      <c r="D63" s="19" t="s">
        <v>17</v>
      </c>
      <c r="E63" s="19" t="s">
        <v>17</v>
      </c>
      <c r="F63" s="19" t="s">
        <v>17</v>
      </c>
      <c r="G63" s="19" t="s">
        <v>17</v>
      </c>
    </row>
    <row r="64" spans="2:7" ht="12.75">
      <c r="B64" s="23" t="s">
        <v>33</v>
      </c>
      <c r="C64" s="42"/>
      <c r="D64" s="75">
        <f>+D24</f>
        <v>-8205</v>
      </c>
      <c r="E64" s="75">
        <f>+E24</f>
        <v>2154</v>
      </c>
      <c r="F64" s="75">
        <f>+F24</f>
        <v>-12977</v>
      </c>
      <c r="G64" s="75">
        <f>+G24</f>
        <v>5159</v>
      </c>
    </row>
    <row r="65" spans="2:7" ht="12.75">
      <c r="B65" s="23" t="s">
        <v>34</v>
      </c>
      <c r="C65" s="42"/>
      <c r="D65" s="76">
        <v>185</v>
      </c>
      <c r="E65" s="29">
        <v>0</v>
      </c>
      <c r="F65" s="29">
        <v>245</v>
      </c>
      <c r="G65" s="29">
        <v>0</v>
      </c>
    </row>
    <row r="66" spans="2:7" ht="12.75">
      <c r="B66" s="77" t="s">
        <v>35</v>
      </c>
      <c r="C66" s="78"/>
      <c r="D66" s="21">
        <f>-D26</f>
        <v>705</v>
      </c>
      <c r="E66" s="21">
        <f>-E26</f>
        <v>0</v>
      </c>
      <c r="F66" s="21">
        <f>-F26</f>
        <v>1213</v>
      </c>
      <c r="G66" s="21">
        <f>-G26</f>
        <v>0</v>
      </c>
    </row>
  </sheetData>
  <mergeCells count="11">
    <mergeCell ref="D51:E52"/>
    <mergeCell ref="F51:G52"/>
    <mergeCell ref="D57:E57"/>
    <mergeCell ref="F57:G57"/>
    <mergeCell ref="D11:E11"/>
    <mergeCell ref="F11:G11"/>
    <mergeCell ref="B49:C50"/>
    <mergeCell ref="D49:E49"/>
    <mergeCell ref="F49:G49"/>
    <mergeCell ref="D50:E50"/>
    <mergeCell ref="F50:G5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8" sqref="A18"/>
    </sheetView>
  </sheetViews>
  <sheetFormatPr defaultColWidth="9.140625" defaultRowHeight="12.75"/>
  <cols>
    <col min="1" max="1" width="54.421875" style="0" customWidth="1"/>
    <col min="2" max="2" width="7.7109375" style="0" customWidth="1"/>
    <col min="3" max="3" width="17.57421875" style="0" customWidth="1"/>
    <col min="4" max="4" width="17.00390625" style="0" customWidth="1"/>
  </cols>
  <sheetData>
    <row r="1" ht="12.75">
      <c r="A1" s="4" t="s">
        <v>0</v>
      </c>
    </row>
    <row r="2" ht="12.75">
      <c r="A2" s="4"/>
    </row>
    <row r="3" ht="12.75">
      <c r="A3" s="4" t="s">
        <v>51</v>
      </c>
    </row>
    <row r="4" ht="12.75">
      <c r="A4" s="4" t="s">
        <v>52</v>
      </c>
    </row>
    <row r="6" spans="3:4" ht="12.75">
      <c r="C6" s="79" t="s">
        <v>53</v>
      </c>
      <c r="D6" s="79" t="s">
        <v>53</v>
      </c>
    </row>
    <row r="7" spans="2:4" ht="12.75">
      <c r="B7" s="80"/>
      <c r="C7" s="79" t="s">
        <v>54</v>
      </c>
      <c r="D7" s="79" t="s">
        <v>55</v>
      </c>
    </row>
    <row r="8" spans="3:4" ht="12.75">
      <c r="C8" s="79" t="s">
        <v>17</v>
      </c>
      <c r="D8" s="79" t="s">
        <v>17</v>
      </c>
    </row>
    <row r="9" spans="3:4" ht="12.75">
      <c r="C9" s="2"/>
      <c r="D9" s="2"/>
    </row>
    <row r="10" spans="1:4" ht="12.75">
      <c r="A10" s="81"/>
      <c r="C10" s="2"/>
      <c r="D10" s="2"/>
    </row>
    <row r="11" spans="1:4" ht="12.75">
      <c r="A11" t="s">
        <v>56</v>
      </c>
      <c r="C11" s="2">
        <v>7144</v>
      </c>
      <c r="D11" s="2">
        <v>7443</v>
      </c>
    </row>
    <row r="12" spans="1:4" ht="12.75">
      <c r="A12" t="s">
        <v>57</v>
      </c>
      <c r="C12" s="2">
        <f>3191+17763</f>
        <v>20954</v>
      </c>
      <c r="D12" s="2">
        <v>16622</v>
      </c>
    </row>
    <row r="13" spans="1:4" ht="12.75" hidden="1">
      <c r="A13" t="s">
        <v>58</v>
      </c>
      <c r="C13" s="2"/>
      <c r="D13" s="2"/>
    </row>
    <row r="14" spans="1:4" ht="12.75">
      <c r="A14" t="s">
        <v>59</v>
      </c>
      <c r="C14" s="2">
        <v>2358</v>
      </c>
      <c r="D14" s="2">
        <v>2358</v>
      </c>
    </row>
    <row r="15" spans="3:4" ht="12.75">
      <c r="C15" s="2"/>
      <c r="D15" s="2"/>
    </row>
    <row r="16" spans="1:4" ht="12.75">
      <c r="A16" s="81" t="s">
        <v>60</v>
      </c>
      <c r="C16" s="2"/>
      <c r="D16" s="2"/>
    </row>
    <row r="17" spans="1:4" ht="12.75">
      <c r="A17" t="s">
        <v>61</v>
      </c>
      <c r="C17" s="2">
        <f>11148-500</f>
        <v>10648</v>
      </c>
      <c r="D17" s="2">
        <v>7756</v>
      </c>
    </row>
    <row r="18" spans="1:4" ht="12.75">
      <c r="A18" t="s">
        <v>62</v>
      </c>
      <c r="C18" s="2">
        <f>47396-2358+124-1230+210</f>
        <v>44142</v>
      </c>
      <c r="D18" s="2">
        <f>55726+140</f>
        <v>55866</v>
      </c>
    </row>
    <row r="19" spans="1:4" ht="12.75">
      <c r="A19" t="s">
        <v>63</v>
      </c>
      <c r="C19" s="2">
        <f>22347+3456</f>
        <v>25803</v>
      </c>
      <c r="D19" s="2">
        <v>2577</v>
      </c>
    </row>
    <row r="20" spans="3:4" ht="12.75">
      <c r="C20" s="82">
        <f>SUM(C17:C19)</f>
        <v>80593</v>
      </c>
      <c r="D20" s="82">
        <f>SUM(D17:D19)</f>
        <v>66199</v>
      </c>
    </row>
    <row r="21" spans="3:4" ht="12.75">
      <c r="C21" s="2"/>
      <c r="D21" s="2"/>
    </row>
    <row r="22" spans="1:4" ht="12.75">
      <c r="A22" s="81" t="s">
        <v>64</v>
      </c>
      <c r="C22" s="2"/>
      <c r="D22" s="2"/>
    </row>
    <row r="23" spans="1:4" ht="12.75">
      <c r="A23" t="s">
        <v>65</v>
      </c>
      <c r="C23" s="2">
        <f>28733+640-7+4051</f>
        <v>33417</v>
      </c>
      <c r="D23" s="2">
        <v>52927</v>
      </c>
    </row>
    <row r="24" spans="1:4" ht="12.75">
      <c r="A24" t="s">
        <v>40</v>
      </c>
      <c r="C24" s="2">
        <f>3269-170</f>
        <v>3099</v>
      </c>
      <c r="D24" s="2">
        <v>2083</v>
      </c>
    </row>
    <row r="25" spans="3:4" ht="12.75">
      <c r="C25" s="82">
        <f>SUM(C23:C24)</f>
        <v>36516</v>
      </c>
      <c r="D25" s="82">
        <f>SUM(D23:D24)</f>
        <v>55010</v>
      </c>
    </row>
    <row r="26" spans="3:4" ht="12.75">
      <c r="C26" s="2"/>
      <c r="D26" s="2"/>
    </row>
    <row r="27" spans="1:4" ht="12.75">
      <c r="A27" s="81" t="s">
        <v>66</v>
      </c>
      <c r="C27" s="2">
        <f>SUM(C20-C25)</f>
        <v>44077</v>
      </c>
      <c r="D27" s="2">
        <f>SUM(D20-D25)</f>
        <v>11189</v>
      </c>
    </row>
    <row r="28" spans="3:4" ht="12.75">
      <c r="C28" s="2"/>
      <c r="D28" s="2"/>
    </row>
    <row r="30" spans="3:4" ht="12.75">
      <c r="C30" s="7"/>
      <c r="D30" s="7"/>
    </row>
    <row r="31" spans="3:4" ht="13.5" thickBot="1">
      <c r="C31" s="83">
        <f>SUM(C11:C14,C27)</f>
        <v>74533</v>
      </c>
      <c r="D31" s="83">
        <f>SUM(D11:D14,D27)</f>
        <v>37612</v>
      </c>
    </row>
    <row r="32" spans="3:4" ht="13.5" thickTop="1">
      <c r="C32" s="2"/>
      <c r="D32" s="2"/>
    </row>
    <row r="33" spans="3:4" ht="12.75">
      <c r="C33" s="2"/>
      <c r="D33" s="2"/>
    </row>
    <row r="34" spans="1:4" ht="12.75">
      <c r="A34" s="81"/>
      <c r="C34" s="2"/>
      <c r="D34" s="2"/>
    </row>
    <row r="35" spans="1:4" ht="12.75">
      <c r="A35" t="s">
        <v>67</v>
      </c>
      <c r="C35" s="2">
        <v>61294</v>
      </c>
      <c r="D35" s="2">
        <v>15995</v>
      </c>
    </row>
    <row r="36" spans="1:4" ht="12.75">
      <c r="A36" t="s">
        <v>68</v>
      </c>
      <c r="C36" s="2">
        <f>15680-1230</f>
        <v>14450</v>
      </c>
      <c r="D36" s="2">
        <v>0</v>
      </c>
    </row>
    <row r="37" spans="1:4" ht="12.75">
      <c r="A37" t="s">
        <v>69</v>
      </c>
      <c r="C37" s="2">
        <f>-31620-9464+1265-500-4051</f>
        <v>-44370</v>
      </c>
      <c r="D37" s="2">
        <v>-31620</v>
      </c>
    </row>
    <row r="38" spans="1:4" ht="12.75">
      <c r="A38" t="s">
        <v>70</v>
      </c>
      <c r="C38" s="2">
        <v>-13509</v>
      </c>
      <c r="D38" s="2">
        <v>-13509</v>
      </c>
    </row>
    <row r="39" spans="3:4" ht="12.75">
      <c r="C39" s="18"/>
      <c r="D39" s="18"/>
    </row>
    <row r="40" spans="3:4" ht="12.75">
      <c r="C40" s="2"/>
      <c r="D40" s="2"/>
    </row>
    <row r="41" spans="1:4" ht="12.75">
      <c r="A41" s="81" t="s">
        <v>71</v>
      </c>
      <c r="C41" s="2">
        <f>SUM(C35:C39)</f>
        <v>17865</v>
      </c>
      <c r="D41" s="2">
        <f>SUM(D35:D39)</f>
        <v>-29134</v>
      </c>
    </row>
    <row r="42" spans="3:4" ht="12.75">
      <c r="C42" s="2"/>
      <c r="D42" s="2"/>
    </row>
    <row r="43" spans="1:4" ht="12.75">
      <c r="A43" t="s">
        <v>72</v>
      </c>
      <c r="C43" s="2">
        <v>384</v>
      </c>
      <c r="D43" s="2">
        <v>2514</v>
      </c>
    </row>
    <row r="44" spans="3:4" ht="12.75">
      <c r="C44" s="2"/>
      <c r="D44" s="2"/>
    </row>
    <row r="45" spans="1:4" ht="12.75">
      <c r="A45" t="s">
        <v>73</v>
      </c>
      <c r="C45" s="2"/>
      <c r="D45" s="2"/>
    </row>
    <row r="46" spans="1:4" ht="12.75">
      <c r="A46" t="s">
        <v>74</v>
      </c>
      <c r="C46" s="2">
        <v>0</v>
      </c>
      <c r="D46" s="2">
        <v>64062</v>
      </c>
    </row>
    <row r="47" spans="1:4" ht="12.75">
      <c r="A47" t="s">
        <v>75</v>
      </c>
      <c r="C47" s="2">
        <v>170</v>
      </c>
      <c r="D47" s="2">
        <v>170</v>
      </c>
    </row>
    <row r="48" spans="1:4" ht="12.75">
      <c r="A48" t="s">
        <v>76</v>
      </c>
      <c r="C48" s="2">
        <v>56114</v>
      </c>
      <c r="D48" s="2">
        <v>0</v>
      </c>
    </row>
    <row r="49" spans="3:4" ht="12.75">
      <c r="C49" s="2"/>
      <c r="D49" s="2"/>
    </row>
    <row r="50" spans="3:4" ht="12.75">
      <c r="C50" s="7"/>
      <c r="D50" s="7"/>
    </row>
    <row r="51" spans="3:4" ht="13.5" thickBot="1">
      <c r="C51" s="83">
        <f>SUM(C41:C49)</f>
        <v>74533</v>
      </c>
      <c r="D51" s="83">
        <f>SUM(D41:D49)</f>
        <v>37612</v>
      </c>
    </row>
    <row r="52" spans="3:4" ht="13.5" thickTop="1">
      <c r="C52" s="2"/>
      <c r="D52" s="2"/>
    </row>
    <row r="53" spans="3:4" ht="12.75">
      <c r="C53" s="2"/>
      <c r="D53" s="2"/>
    </row>
    <row r="54" spans="3:4" ht="12.75">
      <c r="C54" s="2" t="s">
        <v>77</v>
      </c>
      <c r="D54" s="2" t="s">
        <v>78</v>
      </c>
    </row>
    <row r="55" spans="3:4" ht="12.75">
      <c r="C55" s="2" t="s">
        <v>79</v>
      </c>
      <c r="D55" s="2" t="s">
        <v>80</v>
      </c>
    </row>
    <row r="56" spans="3:4" ht="12.75">
      <c r="C56" s="2"/>
      <c r="D56" s="2"/>
    </row>
    <row r="57" spans="1:4" ht="12.75">
      <c r="A57" t="s">
        <v>81</v>
      </c>
      <c r="C57" s="84">
        <f>+(C41-C12)/C35</f>
        <v>-0.05039644989721669</v>
      </c>
      <c r="D57" s="84">
        <v>-2.86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21.140625" style="2" customWidth="1"/>
    <col min="3" max="3" width="18.00390625" style="0" customWidth="1"/>
  </cols>
  <sheetData>
    <row r="1" ht="12.75">
      <c r="A1" s="4" t="s">
        <v>0</v>
      </c>
    </row>
    <row r="2" ht="12.75">
      <c r="A2" s="4"/>
    </row>
    <row r="3" ht="12.75">
      <c r="A3" s="4" t="s">
        <v>82</v>
      </c>
    </row>
    <row r="4" ht="12.75">
      <c r="A4" s="4" t="s">
        <v>125</v>
      </c>
    </row>
    <row r="7" ht="12.75">
      <c r="B7" s="85">
        <v>2002</v>
      </c>
    </row>
    <row r="8" ht="12.75">
      <c r="B8" s="2" t="s">
        <v>83</v>
      </c>
    </row>
    <row r="9" ht="12.75">
      <c r="B9" s="45" t="s">
        <v>84</v>
      </c>
    </row>
    <row r="11" spans="1:2" ht="12.75">
      <c r="A11" t="s">
        <v>85</v>
      </c>
      <c r="B11" s="2">
        <f>-9639-500-4051</f>
        <v>-14190</v>
      </c>
    </row>
    <row r="13" ht="12.75">
      <c r="A13" t="s">
        <v>86</v>
      </c>
    </row>
    <row r="15" spans="1:2" ht="12.75">
      <c r="A15" t="s">
        <v>87</v>
      </c>
      <c r="B15" s="2">
        <f>3394+55</f>
        <v>3449</v>
      </c>
    </row>
    <row r="16" spans="1:2" ht="12.75">
      <c r="A16" t="s">
        <v>88</v>
      </c>
      <c r="B16" s="2">
        <f>371-245</f>
        <v>126</v>
      </c>
    </row>
    <row r="17" ht="12.75">
      <c r="B17" s="18"/>
    </row>
    <row r="18" spans="1:2" ht="12.75">
      <c r="A18" t="s">
        <v>89</v>
      </c>
      <c r="B18" s="2">
        <f>SUM(B11:B17)</f>
        <v>-10615</v>
      </c>
    </row>
    <row r="20" ht="12.75">
      <c r="A20" t="s">
        <v>90</v>
      </c>
    </row>
    <row r="21" spans="1:2" ht="12.75">
      <c r="A21" t="s">
        <v>91</v>
      </c>
      <c r="B21" s="2">
        <f>7172+500</f>
        <v>7672</v>
      </c>
    </row>
    <row r="22" spans="1:2" ht="12.75">
      <c r="A22" t="s">
        <v>92</v>
      </c>
      <c r="B22" s="2">
        <f>-23561+1213+4051</f>
        <v>-18297</v>
      </c>
    </row>
    <row r="23" ht="12.75">
      <c r="B23" s="18"/>
    </row>
    <row r="24" spans="1:2" ht="12.75">
      <c r="A24" t="s">
        <v>93</v>
      </c>
      <c r="B24" s="13">
        <f>SUM(B18:B23)</f>
        <v>-21240</v>
      </c>
    </row>
    <row r="25" ht="12.75">
      <c r="B25" s="13"/>
    </row>
    <row r="26" spans="1:2" ht="12.75">
      <c r="A26" t="s">
        <v>94</v>
      </c>
      <c r="B26" s="13">
        <v>-45</v>
      </c>
    </row>
    <row r="27" spans="1:2" ht="12.75">
      <c r="A27" t="s">
        <v>95</v>
      </c>
      <c r="B27" s="13">
        <v>-1213</v>
      </c>
    </row>
    <row r="28" spans="1:2" ht="12.75">
      <c r="A28" t="s">
        <v>96</v>
      </c>
      <c r="B28" s="13">
        <v>245</v>
      </c>
    </row>
    <row r="29" ht="12.75">
      <c r="B29" s="13"/>
    </row>
    <row r="30" ht="12.75">
      <c r="B30" s="13"/>
    </row>
    <row r="31" spans="1:2" ht="12.75">
      <c r="A31" t="s">
        <v>93</v>
      </c>
      <c r="B31" s="82">
        <f>SUM(B24:B30)</f>
        <v>-22253</v>
      </c>
    </row>
    <row r="33" ht="12.75">
      <c r="A33" t="s">
        <v>97</v>
      </c>
    </row>
    <row r="34" spans="1:2" ht="12.75">
      <c r="A34" s="86"/>
      <c r="B34" s="18">
        <f>-1483-2806-3191-71</f>
        <v>-7551</v>
      </c>
    </row>
    <row r="35" spans="1:2" ht="12.75">
      <c r="A35" s="86"/>
      <c r="B35" s="13"/>
    </row>
    <row r="36" spans="1:2" ht="12.75">
      <c r="A36" s="86"/>
      <c r="B36" s="13"/>
    </row>
    <row r="38" ht="12.75">
      <c r="A38" t="s">
        <v>98</v>
      </c>
    </row>
    <row r="39" spans="1:2" ht="12.75">
      <c r="A39" s="86" t="s">
        <v>99</v>
      </c>
      <c r="B39" s="13">
        <v>53030</v>
      </c>
    </row>
    <row r="40" spans="1:2" ht="12.75">
      <c r="A40" s="86" t="s">
        <v>100</v>
      </c>
      <c r="B40" s="13">
        <v>-4598</v>
      </c>
    </row>
    <row r="41" spans="1:2" ht="12.75">
      <c r="A41" s="86"/>
      <c r="B41" s="82">
        <f>SUM(B39:B40)</f>
        <v>48432</v>
      </c>
    </row>
    <row r="42" spans="1:2" ht="12.75">
      <c r="A42" s="86"/>
      <c r="B42" s="13"/>
    </row>
    <row r="43" spans="1:2" ht="12.75">
      <c r="A43" s="86"/>
      <c r="B43" s="13"/>
    </row>
    <row r="45" spans="1:2" ht="12.75">
      <c r="A45" t="s">
        <v>101</v>
      </c>
      <c r="B45" s="2">
        <f>SUM(B31,B34,B41)</f>
        <v>18628</v>
      </c>
    </row>
    <row r="47" spans="1:2" ht="12.75">
      <c r="A47" t="s">
        <v>102</v>
      </c>
      <c r="B47" s="2">
        <v>1004</v>
      </c>
    </row>
    <row r="49" spans="1:2" ht="13.5" thickBot="1">
      <c r="A49" t="s">
        <v>103</v>
      </c>
      <c r="B49" s="87">
        <f>SUM(B45:B47)</f>
        <v>19632</v>
      </c>
    </row>
    <row r="50" ht="13.5" thickTop="1"/>
    <row r="51" spans="1:3" ht="12.75">
      <c r="A51" t="s">
        <v>104</v>
      </c>
      <c r="B51" s="45" t="s">
        <v>105</v>
      </c>
      <c r="C51" s="45" t="s">
        <v>106</v>
      </c>
    </row>
    <row r="52" spans="1:3" ht="12.75">
      <c r="A52" t="s">
        <v>107</v>
      </c>
      <c r="B52" s="2">
        <v>22347</v>
      </c>
      <c r="C52" s="2">
        <v>0</v>
      </c>
    </row>
    <row r="53" spans="1:3" ht="12.75">
      <c r="A53" t="s">
        <v>108</v>
      </c>
      <c r="B53" s="18">
        <v>3456</v>
      </c>
      <c r="C53" s="18">
        <v>2577</v>
      </c>
    </row>
    <row r="54" spans="1:3" ht="12.75">
      <c r="A54" t="s">
        <v>109</v>
      </c>
      <c r="B54" s="2">
        <f>SUM(B52:B53)</f>
        <v>25803</v>
      </c>
      <c r="C54" s="2">
        <f>SUM(C52:C53)</f>
        <v>2577</v>
      </c>
    </row>
    <row r="55" spans="1:3" ht="12.75">
      <c r="A55" t="s">
        <v>110</v>
      </c>
      <c r="B55" s="2">
        <v>-6171</v>
      </c>
      <c r="C55" s="2">
        <v>-1573</v>
      </c>
    </row>
    <row r="56" spans="2:3" ht="13.5" thickBot="1">
      <c r="B56" s="87">
        <f>SUM(B54:B55)</f>
        <v>19632</v>
      </c>
      <c r="C56" s="87">
        <f>SUM(C54:C55)</f>
        <v>1004</v>
      </c>
    </row>
    <row r="57" ht="13.5" thickTop="1"/>
    <row r="60" ht="12.75">
      <c r="C60" s="8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9.8515625" style="0" customWidth="1"/>
    <col min="2" max="3" width="16.7109375" style="2" customWidth="1"/>
    <col min="4" max="4" width="16.28125" style="2" customWidth="1"/>
    <col min="5" max="5" width="15.421875" style="2" customWidth="1"/>
    <col min="6" max="6" width="16.8515625" style="2" customWidth="1"/>
  </cols>
  <sheetData>
    <row r="1" ht="12.75">
      <c r="A1" s="4" t="s">
        <v>0</v>
      </c>
    </row>
    <row r="3" ht="12.75">
      <c r="A3" s="81" t="s">
        <v>111</v>
      </c>
    </row>
    <row r="4" ht="12.75">
      <c r="A4" s="81" t="s">
        <v>2</v>
      </c>
    </row>
    <row r="5" spans="2:6" ht="12.75">
      <c r="B5" s="45"/>
      <c r="C5" s="45"/>
      <c r="D5" s="45"/>
      <c r="E5" s="45"/>
      <c r="F5" s="45"/>
    </row>
    <row r="6" spans="2:6" ht="12.75">
      <c r="B6" s="45"/>
      <c r="C6" s="45"/>
      <c r="E6" s="45"/>
      <c r="F6" s="45"/>
    </row>
    <row r="7" spans="2:6" ht="12.75">
      <c r="B7" s="45" t="s">
        <v>112</v>
      </c>
      <c r="C7" s="2" t="s">
        <v>68</v>
      </c>
      <c r="D7" s="45" t="s">
        <v>70</v>
      </c>
      <c r="E7" s="45" t="s">
        <v>113</v>
      </c>
      <c r="F7" s="45" t="s">
        <v>114</v>
      </c>
    </row>
    <row r="8" spans="2:6" ht="12.75">
      <c r="B8" s="45" t="s">
        <v>17</v>
      </c>
      <c r="C8" s="45" t="s">
        <v>17</v>
      </c>
      <c r="D8" s="45" t="s">
        <v>17</v>
      </c>
      <c r="E8" s="45" t="s">
        <v>17</v>
      </c>
      <c r="F8" s="45" t="s">
        <v>17</v>
      </c>
    </row>
    <row r="10" ht="12.75">
      <c r="A10" s="89" t="s">
        <v>115</v>
      </c>
    </row>
    <row r="12" spans="1:6" ht="12.75">
      <c r="A12" t="s">
        <v>116</v>
      </c>
      <c r="B12" s="2">
        <v>15995</v>
      </c>
      <c r="C12" s="2">
        <v>0</v>
      </c>
      <c r="D12" s="2">
        <v>-13509</v>
      </c>
      <c r="E12" s="2">
        <v>-31620</v>
      </c>
      <c r="F12" s="2">
        <f>SUM(B12:E12)</f>
        <v>-29134</v>
      </c>
    </row>
    <row r="15" spans="1:6" ht="12.75">
      <c r="A15" t="s">
        <v>117</v>
      </c>
      <c r="E15" s="2">
        <f>-8199-500-4051</f>
        <v>-12750</v>
      </c>
      <c r="F15" s="2">
        <f>SUM(B15:E15)</f>
        <v>-12750</v>
      </c>
    </row>
    <row r="17" spans="1:6" ht="12.75">
      <c r="A17" t="s">
        <v>118</v>
      </c>
      <c r="B17" s="2">
        <v>40000</v>
      </c>
      <c r="C17" s="2">
        <v>10000</v>
      </c>
      <c r="F17" s="2">
        <f>SUM(B17:E17)</f>
        <v>50000</v>
      </c>
    </row>
    <row r="19" spans="1:6" ht="12.75">
      <c r="A19" t="s">
        <v>119</v>
      </c>
      <c r="C19" s="2">
        <v>3030</v>
      </c>
      <c r="F19" s="2">
        <f>SUM(B19:E19)</f>
        <v>3030</v>
      </c>
    </row>
    <row r="21" spans="1:6" ht="12.75">
      <c r="A21" t="s">
        <v>120</v>
      </c>
      <c r="B21" s="2">
        <v>5299</v>
      </c>
      <c r="C21" s="2">
        <v>2650</v>
      </c>
      <c r="F21" s="2">
        <f>SUM(B21:E21)</f>
        <v>7949</v>
      </c>
    </row>
    <row r="23" spans="1:6" ht="12.75">
      <c r="A23" t="s">
        <v>121</v>
      </c>
      <c r="C23" s="2">
        <v>-1230</v>
      </c>
      <c r="F23" s="2">
        <f>SUM(B23:E23)</f>
        <v>-1230</v>
      </c>
    </row>
    <row r="25" spans="2:6" ht="12.75">
      <c r="B25" s="7"/>
      <c r="C25" s="7"/>
      <c r="D25" s="7"/>
      <c r="E25" s="7"/>
      <c r="F25" s="7"/>
    </row>
    <row r="26" spans="1:6" ht="12.75">
      <c r="A26" t="s">
        <v>122</v>
      </c>
      <c r="B26" s="13">
        <f>SUM(B12:B25)</f>
        <v>61294</v>
      </c>
      <c r="C26" s="13">
        <f>SUM(C12:C25)</f>
        <v>14450</v>
      </c>
      <c r="D26" s="13">
        <f>SUM(D12:D25)</f>
        <v>-13509</v>
      </c>
      <c r="E26" s="13">
        <f>SUM(E12:E25)</f>
        <v>-44370</v>
      </c>
      <c r="F26" s="13">
        <f>SUM(F12:F25)</f>
        <v>17865</v>
      </c>
    </row>
    <row r="27" spans="2:6" ht="13.5" thickBot="1">
      <c r="B27" s="83"/>
      <c r="C27" s="83"/>
      <c r="D27" s="83"/>
      <c r="E27" s="83"/>
      <c r="F27" s="83"/>
    </row>
    <row r="28" ht="13.5" thickTop="1"/>
    <row r="32" ht="12.75">
      <c r="A32" s="89"/>
    </row>
    <row r="33" ht="12.75">
      <c r="A33" t="s">
        <v>123</v>
      </c>
    </row>
    <row r="34" ht="12.75">
      <c r="A34" t="s">
        <v>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MSN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 GAMES</dc:creator>
  <cp:keywords/>
  <dc:description/>
  <cp:lastModifiedBy>SEA GAMES</cp:lastModifiedBy>
  <dcterms:created xsi:type="dcterms:W3CDTF">2003-02-27T03:53:09Z</dcterms:created>
  <dcterms:modified xsi:type="dcterms:W3CDTF">2003-02-27T09:37:22Z</dcterms:modified>
  <cp:category/>
  <cp:version/>
  <cp:contentType/>
  <cp:contentStatus/>
</cp:coreProperties>
</file>